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<sst xmlns="http://schemas.openxmlformats.org/spreadsheetml/2006/main" count="104" uniqueCount="90">
  <si>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</si>
  <si>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</si>
  <si>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</si>
  <si>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</si>
  <si>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</si>
  <si>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</si>
  <si>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</si>
  <si>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</si>
  <si>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</si>
  <si>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</si>
  <si>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</si>
  <si>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</si>
  <si>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</si>
  <si>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</si>
  <si>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</si>
  <si>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</si>
  <si>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</si>
  <si>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</si>
  <si>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</si>
  <si>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</si>
  <si>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</si>
  <si>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</si>
  <si>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</si>
  <si>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</si>
  <si>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</si>
  <si>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</si>
  <si>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</si>
  <si>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</si>
  <si>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</si>
  <si>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</si>
  <si>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</si>
  <si>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</si>
  <si>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</si>
  <si>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</si>
  <si>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</si>
  <si>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</si>
  <si>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</si>
  <si>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</si>
  <si>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</si>
  <si>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</si>
  <si>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</si>
  <si>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</si>
  <si>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</si>
  <si>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</si>
  <si>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</si>
  <si>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</si>
  <si>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</si>
  <si>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</si>
  <si>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</si>
  <si>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</si>
  <si>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</si>
  <si>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</si>
  <si>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</si>
  <si>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</si>
  <si>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</si>
  <si>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</si>
  <si>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</si>
  <si>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</si>
  <si>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</si>
  <si>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</si>
  <si>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</si>
  <si>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</si>
  <si>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</si>
  <si>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</si>
  <si>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</si>
  <si>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</si>
  <si>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</si>
  <si>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</si>
  <si>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</si>
  <si>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</si>
  <si>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</si>
  <si>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</si>
  <si>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</si>
  <si>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</si>
  <si>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</si>
  <si>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</si>
  <si>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</si>
  <si>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</si>
  <si>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</si>
  <si>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</si>
  <si>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</si>
  <si>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</si>
  <si>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</si>
  <si>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</si>
  <si>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</si>
  <si>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</si>
  <si>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Исполнено, всего (без межбюджетных трансфертов) за 1 квартал 2022 года, тыс. рублей</t>
  </si>
  <si>
    <t>Сведения об исполнении консолидированного бюджета Нижневартовского района за I квартал 2023 года по расходам в разрезе разделов и подразделов классификации расходов бюджета в сравнении с соответствующим периодом 2022 года</t>
  </si>
  <si>
    <t>Исполнено, всего (без межбюджетных трансфертов) за 1 квартал 2023 года, тыс. рублей</t>
  </si>
  <si>
    <t>Темп роста 2023/2022, %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</si>
</sst>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</numFmts>
  <fonts count="5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3" fontId="8" fillId="0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/>
      <protection hidden="1"/>
    </xf>
    <xf numFmtId="187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3" fontId="9" fillId="0" borderId="10" xfId="81" applyNumberFormat="1" applyFont="1" applyFill="1" applyBorder="1" applyAlignment="1" applyProtection="1">
      <alignment wrapText="1"/>
      <protection hidden="1"/>
    </xf>
    <xf numFmtId="188" fontId="9" fillId="0" borderId="10" xfId="81" applyNumberFormat="1" applyFont="1" applyFill="1" applyBorder="1" applyAlignment="1" applyProtection="1">
      <alignment/>
      <protection hidden="1"/>
    </xf>
    <xf numFmtId="187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8" fontId="6" fillId="0" borderId="0" xfId="81" applyNumberFormat="1" applyFont="1">
      <alignment/>
      <protection/>
    </xf>
    <xf numFmtId="188" fontId="9" fillId="0" borderId="0" xfId="81" applyNumberFormat="1" applyFont="1">
      <alignment/>
      <protection/>
    </xf>
    <xf numFmtId="183" fontId="11" fillId="0" borderId="10" xfId="81" applyNumberFormat="1" applyFont="1" applyFill="1" applyBorder="1" applyAlignment="1" applyProtection="1">
      <alignment wrapText="1"/>
      <protection hidden="1"/>
    </xf>
    <xf numFmtId="183" fontId="5" fillId="0" borderId="10" xfId="81" applyNumberFormat="1" applyFont="1" applyFill="1" applyBorder="1" applyAlignment="1" applyProtection="1">
      <alignment wrapText="1"/>
      <protection hidden="1"/>
    </xf>
    <xf numFmtId="188" fontId="9" fillId="33" borderId="10" xfId="81" applyNumberFormat="1" applyFont="1" applyFill="1" applyBorder="1" applyAlignment="1" applyProtection="1">
      <alignment/>
      <protection hidden="1"/>
    </xf>
    <xf numFmtId="188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7" fontId="8" fillId="33" borderId="10" xfId="81" applyNumberFormat="1" applyFont="1" applyFill="1" applyBorder="1">
      <alignment/>
      <protection/>
    </xf>
    <xf numFmtId="187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8" fontId="8" fillId="34" borderId="10" xfId="81" applyNumberFormat="1" applyFont="1" applyFill="1" applyBorder="1" applyAlignment="1" applyProtection="1">
      <alignment vertical="center"/>
      <protection hidden="1"/>
    </xf>
    <xf numFmtId="187" fontId="8" fillId="34" borderId="10" xfId="81" applyNumberFormat="1" applyFont="1" applyFill="1" applyBorder="1" applyAlignment="1">
      <alignment vertical="center"/>
      <protection/>
    </xf>
    <xf numFmtId="188" fontId="48" fillId="33" borderId="10" xfId="81" applyNumberFormat="1" applyFont="1" applyFill="1" applyBorder="1">
      <alignment/>
      <protection/>
    </xf>
    <xf numFmtId="188" fontId="48" fillId="33" borderId="10" xfId="81" applyNumberFormat="1" applyFont="1" applyFill="1" applyBorder="1" applyAlignment="1" applyProtection="1">
      <alignment/>
      <protection hidden="1"/>
    </xf>
    <xf numFmtId="188" fontId="48" fillId="0" borderId="10" xfId="81" applyNumberFormat="1" applyFont="1" applyFill="1" applyBorder="1" applyAlignment="1" applyProtection="1">
      <alignment/>
      <protection hidden="1"/>
    </xf>
    <xf numFmtId="188" fontId="49" fillId="0" borderId="10" xfId="81" applyNumberFormat="1" applyFont="1" applyBorder="1">
      <alignment/>
      <protection/>
    </xf>
    <xf numFmtId="188" fontId="48" fillId="0" borderId="10" xfId="81" applyNumberFormat="1" applyFont="1" applyBorder="1">
      <alignment/>
      <protection/>
    </xf>
    <xf numFmtId="188" fontId="49" fillId="33" borderId="10" xfId="81" applyNumberFormat="1" applyFont="1" applyFill="1" applyBorder="1">
      <alignment/>
      <protection/>
    </xf>
    <xf numFmtId="188" fontId="9" fillId="33" borderId="10" xfId="81" applyNumberFormat="1" applyFont="1" applyFill="1" applyBorder="1">
      <alignment/>
      <protection/>
    </xf>
    <xf numFmtId="188" fontId="9" fillId="0" borderId="10" xfId="81" applyNumberFormat="1" applyFont="1" applyBorder="1">
      <alignment/>
      <protection/>
    </xf>
    <xf numFmtId="188" fontId="5" fillId="33" borderId="10" xfId="81" applyNumberFormat="1" applyFont="1" applyFill="1" applyBorder="1">
      <alignment/>
      <protection/>
    </xf>
    <xf numFmtId="188" fontId="8" fillId="33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Border="1">
      <alignment/>
      <protection/>
    </xf>
    <xf numFmtId="0" fontId="7" fillId="0" borderId="0" xfId="81" applyNumberFormat="1" applyFont="1" applyFill="1" applyAlignment="1" applyProtection="1">
      <alignment horizontal="center" vertical="center" wrapText="1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90" zoomScaleNormal="9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5" sqref="J5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4" s="2" customFormat="1" ht="15.75" customHeight="1">
      <c r="A3" s="3"/>
      <c r="B3" s="3"/>
      <c r="C3" s="3"/>
      <c r="D3" s="3"/>
    </row>
    <row r="4" spans="1:12" ht="60" customHeight="1">
      <c r="A4" s="53" t="s">
        <v>0</v>
      </c>
      <c r="B4" s="54" t="s">
        <v>1</v>
      </c>
      <c r="C4" s="54" t="s">
        <v>2</v>
      </c>
      <c r="D4" s="52" t="s">
        <v>86</v>
      </c>
      <c r="E4" s="52" t="s">
        <v>62</v>
      </c>
      <c r="F4" s="52"/>
      <c r="G4" s="52" t="s">
        <v>88</v>
      </c>
      <c r="H4" s="52" t="s">
        <v>62</v>
      </c>
      <c r="I4" s="52"/>
      <c r="J4" s="52" t="s">
        <v>89</v>
      </c>
      <c r="K4" s="52"/>
      <c r="L4" s="52"/>
    </row>
    <row r="5" spans="1:12" ht="51" customHeight="1">
      <c r="A5" s="53"/>
      <c r="B5" s="54"/>
      <c r="C5" s="54"/>
      <c r="D5" s="52"/>
      <c r="E5" s="5" t="s">
        <v>63</v>
      </c>
      <c r="F5" s="6" t="s">
        <v>64</v>
      </c>
      <c r="G5" s="52"/>
      <c r="H5" s="5" t="s">
        <v>63</v>
      </c>
      <c r="I5" s="6" t="s">
        <v>64</v>
      </c>
      <c r="J5" s="29" t="s">
        <v>77</v>
      </c>
      <c r="K5" s="25" t="s">
        <v>63</v>
      </c>
      <c r="L5" s="29" t="s">
        <v>64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10">
        <f>D8+D9+D10+D11+D12+D13+D14+D15+D16+D17+D18</f>
        <v>218813.30000000002</v>
      </c>
      <c r="E7" s="10">
        <f>E8+E9+E10+E11+E12+E13+E14+E15+E16+E17+E18</f>
        <v>166541.4</v>
      </c>
      <c r="F7" s="10">
        <f>F8+F9+F10+F11+F12+F13+F14+F15+F16+F17+F18</f>
        <v>53489.2</v>
      </c>
      <c r="G7" s="10">
        <f>G8+G9+G10+G11+G12+G13+G14+G15+G16+G17+G18</f>
        <v>226614.6</v>
      </c>
      <c r="H7" s="10">
        <f>H8+H9+H10+H11+H12+H13+H14+H15+H16+H17+H18</f>
        <v>160283</v>
      </c>
      <c r="I7" s="10">
        <f>I8+I9+I10+I11+I12+I13+I14+I15+I16+I17+I18</f>
        <v>66331.6</v>
      </c>
      <c r="J7" s="10">
        <f>G7/D7*100</f>
        <v>103.56527688216393</v>
      </c>
      <c r="K7" s="27">
        <f>H7/E7*100</f>
        <v>96.24213558910878</v>
      </c>
      <c r="L7" s="11">
        <f aca="true" t="shared" si="0" ref="J7:L9">I7/F7*100</f>
        <v>124.00933272511088</v>
      </c>
    </row>
    <row r="8" spans="1:12" ht="63">
      <c r="A8" s="32" t="s">
        <v>5</v>
      </c>
      <c r="B8" s="13">
        <v>1</v>
      </c>
      <c r="C8" s="13">
        <v>2</v>
      </c>
      <c r="D8" s="21">
        <f>E8+F8</f>
        <v>13792.9</v>
      </c>
      <c r="E8" s="21">
        <v>9287</v>
      </c>
      <c r="F8" s="45">
        <v>4505.9</v>
      </c>
      <c r="G8" s="21">
        <f>H8+I8</f>
        <v>14924.5</v>
      </c>
      <c r="H8" s="21">
        <v>8710.8</v>
      </c>
      <c r="I8" s="45">
        <v>6213.7</v>
      </c>
      <c r="J8" s="14">
        <f t="shared" si="0"/>
        <v>108.20422101225992</v>
      </c>
      <c r="K8" s="28">
        <f>H8/E8*100</f>
        <v>93.79562829762033</v>
      </c>
      <c r="L8" s="15">
        <f t="shared" si="0"/>
        <v>137.90141814066004</v>
      </c>
    </row>
    <row r="9" spans="1:12" ht="78.75">
      <c r="A9" s="32" t="s">
        <v>6</v>
      </c>
      <c r="B9" s="13">
        <v>1</v>
      </c>
      <c r="C9" s="13">
        <v>3</v>
      </c>
      <c r="D9" s="21">
        <f>E9+F9</f>
        <v>612.8</v>
      </c>
      <c r="E9" s="21"/>
      <c r="F9" s="45">
        <v>612.8</v>
      </c>
      <c r="G9" s="21">
        <f>H9+I9</f>
        <v>588.9</v>
      </c>
      <c r="H9" s="40"/>
      <c r="I9" s="45">
        <v>588.9</v>
      </c>
      <c r="J9" s="14">
        <f aca="true" t="shared" si="1" ref="J9:J18">G9/D9*100</f>
        <v>96.09986945169713</v>
      </c>
      <c r="K9" s="28" t="e">
        <f t="shared" si="0"/>
        <v>#DIV/0!</v>
      </c>
      <c r="L9" s="15">
        <f aca="true" t="shared" si="2" ref="L9:L18">I9/F9*100</f>
        <v>96.09986945169713</v>
      </c>
    </row>
    <row r="10" spans="1:12" ht="84" customHeight="1">
      <c r="A10" s="32" t="s">
        <v>7</v>
      </c>
      <c r="B10" s="13">
        <v>1</v>
      </c>
      <c r="C10" s="13">
        <v>4</v>
      </c>
      <c r="D10" s="21">
        <v>134257.6</v>
      </c>
      <c r="E10" s="21">
        <v>119577.7</v>
      </c>
      <c r="F10" s="45">
        <v>15897.2</v>
      </c>
      <c r="G10" s="21">
        <f>H10+I10</f>
        <v>126225.8</v>
      </c>
      <c r="H10" s="21">
        <v>105834.1</v>
      </c>
      <c r="I10" s="45">
        <v>20391.7</v>
      </c>
      <c r="J10" s="14">
        <f t="shared" si="1"/>
        <v>94.01761985913646</v>
      </c>
      <c r="K10" s="28">
        <f aca="true" t="shared" si="3" ref="K10:K18">H10/E10*100</f>
        <v>88.50655264317679</v>
      </c>
      <c r="L10" s="15">
        <f t="shared" si="2"/>
        <v>128.27227436278085</v>
      </c>
    </row>
    <row r="11" spans="1:12" ht="27.75" customHeight="1">
      <c r="A11" s="32" t="s">
        <v>8</v>
      </c>
      <c r="B11" s="13">
        <v>1</v>
      </c>
      <c r="C11" s="13">
        <v>5</v>
      </c>
      <c r="D11" s="21">
        <f>E11+F11</f>
        <v>0</v>
      </c>
      <c r="E11" s="21"/>
      <c r="F11" s="45"/>
      <c r="G11" s="21">
        <f>H11+I11</f>
        <v>0</v>
      </c>
      <c r="H11" s="21"/>
      <c r="I11" s="45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21">
        <v>1405.5</v>
      </c>
      <c r="E12" s="21">
        <v>1405.5</v>
      </c>
      <c r="F12" s="45"/>
      <c r="G12" s="21">
        <f>H12+I12</f>
        <v>2798.5</v>
      </c>
      <c r="H12" s="21">
        <v>2798.5</v>
      </c>
      <c r="I12" s="45"/>
      <c r="J12" s="14">
        <f t="shared" si="1"/>
        <v>199.1106367840626</v>
      </c>
      <c r="K12" s="28">
        <f t="shared" si="3"/>
        <v>199.1106367840626</v>
      </c>
      <c r="L12" s="15"/>
    </row>
    <row r="13" spans="1:12" ht="33.75" customHeight="1">
      <c r="A13" s="32" t="s">
        <v>10</v>
      </c>
      <c r="B13" s="13">
        <v>1</v>
      </c>
      <c r="C13" s="13">
        <v>7</v>
      </c>
      <c r="D13" s="21">
        <f>E13+F13</f>
        <v>0</v>
      </c>
      <c r="E13" s="21"/>
      <c r="F13" s="45"/>
      <c r="G13" s="21">
        <f aca="true" t="shared" si="4" ref="G13:G18">H13+I13</f>
        <v>0</v>
      </c>
      <c r="H13" s="21"/>
      <c r="I13" s="45"/>
      <c r="J13" s="14" t="e">
        <f t="shared" si="1"/>
        <v>#DIV/0!</v>
      </c>
      <c r="K13" s="28"/>
      <c r="L13" s="15" t="e">
        <f t="shared" si="2"/>
        <v>#DIV/0!</v>
      </c>
    </row>
    <row r="14" spans="1:12" ht="15.75" customHeight="1" hidden="1">
      <c r="A14" s="32" t="s">
        <v>11</v>
      </c>
      <c r="B14" s="13">
        <v>1</v>
      </c>
      <c r="C14" s="13">
        <v>10</v>
      </c>
      <c r="D14" s="21">
        <f>E14+F14</f>
        <v>0</v>
      </c>
      <c r="E14" s="21"/>
      <c r="F14" s="45"/>
      <c r="G14" s="21">
        <f t="shared" si="4"/>
        <v>0</v>
      </c>
      <c r="H14" s="21"/>
      <c r="I14" s="45"/>
      <c r="J14" s="14" t="e">
        <f t="shared" si="1"/>
        <v>#DIV/0!</v>
      </c>
      <c r="K14" s="28" t="e">
        <f t="shared" si="3"/>
        <v>#DIV/0!</v>
      </c>
      <c r="L14" s="15" t="e">
        <f t="shared" si="2"/>
        <v>#DIV/0!</v>
      </c>
    </row>
    <row r="15" spans="1:12" ht="20.25" customHeight="1" hidden="1">
      <c r="A15" s="32" t="s">
        <v>12</v>
      </c>
      <c r="B15" s="13">
        <v>1</v>
      </c>
      <c r="C15" s="13">
        <v>11</v>
      </c>
      <c r="D15" s="21">
        <f>E15+F15</f>
        <v>0</v>
      </c>
      <c r="E15" s="21"/>
      <c r="F15" s="45"/>
      <c r="G15" s="21">
        <f t="shared" si="4"/>
        <v>0</v>
      </c>
      <c r="H15" s="21"/>
      <c r="I15" s="45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40">
        <f>E16+F16</f>
        <v>0</v>
      </c>
      <c r="E16" s="40"/>
      <c r="F16" s="39"/>
      <c r="G16" s="40">
        <f t="shared" si="4"/>
        <v>0</v>
      </c>
      <c r="H16" s="40"/>
      <c r="I16" s="39"/>
      <c r="J16" s="14" t="e">
        <f t="shared" si="1"/>
        <v>#DIV/0!</v>
      </c>
      <c r="K16" s="28" t="e">
        <f t="shared" si="3"/>
        <v>#DIV/0!</v>
      </c>
      <c r="L16" s="15" t="e">
        <f t="shared" si="2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40">
        <f>E17+F17</f>
        <v>0</v>
      </c>
      <c r="E17" s="40"/>
      <c r="F17" s="39"/>
      <c r="G17" s="40">
        <f t="shared" si="4"/>
        <v>0</v>
      </c>
      <c r="H17" s="40"/>
      <c r="I17" s="39"/>
      <c r="J17" s="14" t="e">
        <f t="shared" si="1"/>
        <v>#DIV/0!</v>
      </c>
      <c r="K17" s="28" t="e">
        <f t="shared" si="3"/>
        <v>#DIV/0!</v>
      </c>
      <c r="L17" s="15" t="e">
        <f t="shared" si="2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21">
        <f>E18+F18</f>
        <v>68744.5</v>
      </c>
      <c r="E18" s="21">
        <v>36271.2</v>
      </c>
      <c r="F18" s="45">
        <v>32473.3</v>
      </c>
      <c r="G18" s="21">
        <f t="shared" si="4"/>
        <v>82076.9</v>
      </c>
      <c r="H18" s="21">
        <v>42939.6</v>
      </c>
      <c r="I18" s="45">
        <v>39137.3</v>
      </c>
      <c r="J18" s="14">
        <f t="shared" si="1"/>
        <v>119.39413334884972</v>
      </c>
      <c r="K18" s="28">
        <f t="shared" si="3"/>
        <v>118.38483424866011</v>
      </c>
      <c r="L18" s="15">
        <f t="shared" si="2"/>
        <v>120.52147456525823</v>
      </c>
    </row>
    <row r="19" spans="1:12" s="12" customFormat="1" ht="19.5" customHeight="1">
      <c r="A19" s="31" t="s">
        <v>58</v>
      </c>
      <c r="B19" s="9">
        <v>2</v>
      </c>
      <c r="C19" s="9">
        <v>0</v>
      </c>
      <c r="D19" s="22">
        <f aca="true" t="shared" si="5" ref="D19:I19">D20</f>
        <v>622.4</v>
      </c>
      <c r="E19" s="22">
        <f t="shared" si="5"/>
        <v>622.4</v>
      </c>
      <c r="F19" s="22">
        <f t="shared" si="5"/>
        <v>622.4</v>
      </c>
      <c r="G19" s="22">
        <f t="shared" si="5"/>
        <v>744.4</v>
      </c>
      <c r="H19" s="22">
        <f t="shared" si="5"/>
        <v>744.4</v>
      </c>
      <c r="I19" s="22">
        <f t="shared" si="5"/>
        <v>744.4</v>
      </c>
      <c r="J19" s="10">
        <f aca="true" t="shared" si="6" ref="J19:L20">G19/D19*100</f>
        <v>119.60154241645245</v>
      </c>
      <c r="K19" s="22">
        <f t="shared" si="6"/>
        <v>119.60154241645245</v>
      </c>
      <c r="L19" s="11">
        <f t="shared" si="6"/>
        <v>119.60154241645245</v>
      </c>
    </row>
    <row r="20" spans="1:12" ht="33.75" customHeight="1">
      <c r="A20" s="32" t="s">
        <v>59</v>
      </c>
      <c r="B20" s="13">
        <v>2</v>
      </c>
      <c r="C20" s="13">
        <v>3</v>
      </c>
      <c r="D20" s="21">
        <v>622.4</v>
      </c>
      <c r="E20" s="21">
        <v>622.4</v>
      </c>
      <c r="F20" s="45">
        <v>622.4</v>
      </c>
      <c r="G20" s="21">
        <v>744.4</v>
      </c>
      <c r="H20" s="21">
        <v>744.4</v>
      </c>
      <c r="I20" s="45">
        <v>744.4</v>
      </c>
      <c r="J20" s="14">
        <f t="shared" si="6"/>
        <v>119.60154241645245</v>
      </c>
      <c r="K20" s="21">
        <f t="shared" si="6"/>
        <v>119.60154241645245</v>
      </c>
      <c r="L20" s="15">
        <f t="shared" si="6"/>
        <v>119.60154241645245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22">
        <f>SUM(D22:D26)</f>
        <v>14773.099999999999</v>
      </c>
      <c r="E21" s="22">
        <f>SUM(E22:E26)</f>
        <v>10503.2</v>
      </c>
      <c r="F21" s="22">
        <f>SUM(F22:F26)</f>
        <v>4290.9</v>
      </c>
      <c r="G21" s="22">
        <f>SUM(G22:G26)</f>
        <v>14043.6</v>
      </c>
      <c r="H21" s="22">
        <f>SUM(H22:H26)</f>
        <v>10482.300000000001</v>
      </c>
      <c r="I21" s="22">
        <f>SUM(I22:I26)</f>
        <v>3586.4</v>
      </c>
      <c r="J21" s="10">
        <f aca="true" t="shared" si="7" ref="J21:K26">G21/D21*100</f>
        <v>95.06197074412277</v>
      </c>
      <c r="K21" s="27">
        <f t="shared" si="7"/>
        <v>99.80101302460203</v>
      </c>
      <c r="L21" s="11">
        <f aca="true" t="shared" si="8" ref="L21:L45">I21/F21*100</f>
        <v>83.58153301172248</v>
      </c>
    </row>
    <row r="22" spans="1:12" ht="18" customHeight="1" hidden="1">
      <c r="A22" s="32" t="s">
        <v>16</v>
      </c>
      <c r="B22" s="13">
        <v>3</v>
      </c>
      <c r="C22" s="13">
        <v>2</v>
      </c>
      <c r="D22" s="40"/>
      <c r="E22" s="44"/>
      <c r="F22" s="39"/>
      <c r="G22" s="40"/>
      <c r="H22" s="44"/>
      <c r="I22" s="39"/>
      <c r="J22" s="14" t="e">
        <f t="shared" si="7"/>
        <v>#DIV/0!</v>
      </c>
      <c r="K22" s="28" t="e">
        <f t="shared" si="7"/>
        <v>#DIV/0!</v>
      </c>
      <c r="L22" s="15"/>
    </row>
    <row r="23" spans="1:12" ht="18" customHeight="1">
      <c r="A23" s="32" t="s">
        <v>83</v>
      </c>
      <c r="B23" s="13">
        <v>3</v>
      </c>
      <c r="C23" s="13">
        <v>4</v>
      </c>
      <c r="D23" s="21">
        <v>2620.5</v>
      </c>
      <c r="E23" s="21">
        <v>2620.5</v>
      </c>
      <c r="F23" s="45">
        <v>21</v>
      </c>
      <c r="G23" s="21">
        <v>2044</v>
      </c>
      <c r="H23" s="21">
        <v>2044</v>
      </c>
      <c r="I23" s="45">
        <v>25.1</v>
      </c>
      <c r="J23" s="14">
        <f t="shared" si="7"/>
        <v>78.00038160656364</v>
      </c>
      <c r="K23" s="28">
        <f t="shared" si="7"/>
        <v>78.00038160656364</v>
      </c>
      <c r="L23" s="15">
        <f t="shared" si="8"/>
        <v>119.52380952380952</v>
      </c>
    </row>
    <row r="24" spans="1:12" ht="63">
      <c r="A24" s="32" t="s">
        <v>78</v>
      </c>
      <c r="B24" s="13">
        <v>3</v>
      </c>
      <c r="C24" s="13">
        <v>10</v>
      </c>
      <c r="D24" s="21">
        <f>E24+F24</f>
        <v>11353.3</v>
      </c>
      <c r="E24" s="21">
        <v>7243.6</v>
      </c>
      <c r="F24" s="45">
        <v>4109.7</v>
      </c>
      <c r="G24" s="21">
        <v>11346.2</v>
      </c>
      <c r="H24" s="21">
        <v>7998.2</v>
      </c>
      <c r="I24" s="45">
        <v>3348</v>
      </c>
      <c r="J24" s="14">
        <f t="shared" si="7"/>
        <v>99.93746311645073</v>
      </c>
      <c r="K24" s="28">
        <f t="shared" si="7"/>
        <v>110.41747197526091</v>
      </c>
      <c r="L24" s="15">
        <f t="shared" si="8"/>
        <v>81.46580042338857</v>
      </c>
    </row>
    <row r="25" spans="1:12" ht="22.5" customHeight="1" hidden="1">
      <c r="A25" s="32" t="s">
        <v>17</v>
      </c>
      <c r="B25" s="13">
        <v>3</v>
      </c>
      <c r="C25" s="13">
        <v>10</v>
      </c>
      <c r="D25" s="40">
        <f>E25+F25</f>
        <v>0</v>
      </c>
      <c r="E25" s="40"/>
      <c r="F25" s="39"/>
      <c r="G25" s="40">
        <f>H25+I25</f>
        <v>0</v>
      </c>
      <c r="H25" s="40"/>
      <c r="I25" s="39"/>
      <c r="J25" s="14" t="e">
        <f t="shared" si="7"/>
        <v>#DIV/0!</v>
      </c>
      <c r="K25" s="28" t="e">
        <f t="shared" si="7"/>
        <v>#DIV/0!</v>
      </c>
      <c r="L25" s="15" t="e">
        <f t="shared" si="8"/>
        <v>#DIV/0!</v>
      </c>
    </row>
    <row r="26" spans="1:12" ht="47.25">
      <c r="A26" s="32" t="s">
        <v>18</v>
      </c>
      <c r="B26" s="13">
        <v>3</v>
      </c>
      <c r="C26" s="13">
        <v>14</v>
      </c>
      <c r="D26" s="21">
        <f>E26+F26</f>
        <v>799.3</v>
      </c>
      <c r="E26" s="21">
        <v>639.1</v>
      </c>
      <c r="F26" s="45">
        <v>160.2</v>
      </c>
      <c r="G26" s="21">
        <v>653.4</v>
      </c>
      <c r="H26" s="21">
        <v>440.1</v>
      </c>
      <c r="I26" s="45">
        <v>213.3</v>
      </c>
      <c r="J26" s="14">
        <f>G26/D26*100</f>
        <v>81.74652821218567</v>
      </c>
      <c r="K26" s="28">
        <f t="shared" si="7"/>
        <v>68.86246283836645</v>
      </c>
      <c r="L26" s="15">
        <f>I26/F26*100</f>
        <v>133.14606741573036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22">
        <f>SUM(D28:D37)</f>
        <v>58488.2</v>
      </c>
      <c r="E27" s="22">
        <f>SUM(E28:E37)</f>
        <v>36136.7</v>
      </c>
      <c r="F27" s="22">
        <f>SUM(F28:F37)</f>
        <v>28002.600000000002</v>
      </c>
      <c r="G27" s="22">
        <f>SUM(G28:G37)</f>
        <v>62368.6</v>
      </c>
      <c r="H27" s="22">
        <f>SUM(H28:H37)</f>
        <v>38924.8</v>
      </c>
      <c r="I27" s="22">
        <f>SUM(I28:I37)</f>
        <v>29609.4</v>
      </c>
      <c r="J27" s="10">
        <f>G27/D27*100</f>
        <v>106.63450063431598</v>
      </c>
      <c r="K27" s="27">
        <f>H27/E27*100</f>
        <v>107.71542503881098</v>
      </c>
      <c r="L27" s="11">
        <f t="shared" si="8"/>
        <v>105.73803861070044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21">
        <v>184</v>
      </c>
      <c r="E28" s="21">
        <v>330.2</v>
      </c>
      <c r="F28" s="45">
        <v>181.9</v>
      </c>
      <c r="G28" s="21">
        <v>224.7</v>
      </c>
      <c r="H28" s="21">
        <v>391.7</v>
      </c>
      <c r="I28" s="45">
        <v>200.9</v>
      </c>
      <c r="J28" s="14">
        <f>G28/D28*100</f>
        <v>122.11956521739128</v>
      </c>
      <c r="K28" s="28">
        <f>H28/E28*100</f>
        <v>118.62507571168987</v>
      </c>
      <c r="L28" s="15">
        <f t="shared" si="8"/>
        <v>110.44529961517317</v>
      </c>
    </row>
    <row r="29" spans="1:12" ht="31.5" customHeight="1" hidden="1">
      <c r="A29" s="32" t="s">
        <v>21</v>
      </c>
      <c r="B29" s="13">
        <v>4</v>
      </c>
      <c r="C29" s="13">
        <v>4</v>
      </c>
      <c r="D29" s="40">
        <f>E29+F29</f>
        <v>0</v>
      </c>
      <c r="E29" s="40"/>
      <c r="F29" s="39"/>
      <c r="G29" s="40">
        <f aca="true" t="shared" si="9" ref="G29:G36">H29+I29</f>
        <v>0</v>
      </c>
      <c r="H29" s="40"/>
      <c r="I29" s="39"/>
      <c r="J29" s="10" t="e">
        <f>G29/D29*100</f>
        <v>#DIV/0!</v>
      </c>
      <c r="K29" s="27" t="e">
        <f>H29/E29*100</f>
        <v>#DIV/0!</v>
      </c>
      <c r="L29" s="15" t="e">
        <f t="shared" si="8"/>
        <v>#DIV/0!</v>
      </c>
    </row>
    <row r="30" spans="1:12" ht="15.75">
      <c r="A30" s="32" t="s">
        <v>22</v>
      </c>
      <c r="B30" s="13">
        <v>4</v>
      </c>
      <c r="C30" s="13">
        <v>5</v>
      </c>
      <c r="D30" s="21">
        <v>15131.8</v>
      </c>
      <c r="E30" s="21">
        <v>12338.6</v>
      </c>
      <c r="F30" s="45">
        <v>3215.8</v>
      </c>
      <c r="G30" s="21">
        <v>17727.6</v>
      </c>
      <c r="H30" s="21">
        <v>14511.9</v>
      </c>
      <c r="I30" s="45">
        <v>3215.7</v>
      </c>
      <c r="J30" s="14">
        <f>G30/D30*100</f>
        <v>117.1546015675597</v>
      </c>
      <c r="K30" s="28">
        <f>H30/E30*100</f>
        <v>117.6138297699901</v>
      </c>
      <c r="L30" s="15">
        <f t="shared" si="8"/>
        <v>99.99689035387772</v>
      </c>
    </row>
    <row r="31" spans="1:12" ht="15.75" customHeight="1" hidden="1">
      <c r="A31" s="32" t="s">
        <v>23</v>
      </c>
      <c r="B31" s="13">
        <v>4</v>
      </c>
      <c r="C31" s="13">
        <v>6</v>
      </c>
      <c r="D31" s="40">
        <f>E31+F31</f>
        <v>0</v>
      </c>
      <c r="E31" s="40"/>
      <c r="F31" s="39"/>
      <c r="G31" s="40">
        <f t="shared" si="9"/>
        <v>0</v>
      </c>
      <c r="H31" s="40"/>
      <c r="I31" s="39"/>
      <c r="J31" s="14"/>
      <c r="K31" s="28"/>
      <c r="L31" s="15"/>
    </row>
    <row r="32" spans="1:12" ht="15.75" customHeight="1" hidden="1">
      <c r="A32" s="32" t="s">
        <v>24</v>
      </c>
      <c r="B32" s="13">
        <v>4</v>
      </c>
      <c r="C32" s="13">
        <v>7</v>
      </c>
      <c r="D32" s="40">
        <f>E32+F32</f>
        <v>0</v>
      </c>
      <c r="E32" s="40"/>
      <c r="F32" s="39"/>
      <c r="G32" s="40">
        <f t="shared" si="9"/>
        <v>0</v>
      </c>
      <c r="H32" s="40"/>
      <c r="I32" s="39"/>
      <c r="J32" s="14"/>
      <c r="K32" s="28"/>
      <c r="L32" s="15"/>
    </row>
    <row r="33" spans="1:12" ht="15.75">
      <c r="A33" s="32" t="s">
        <v>25</v>
      </c>
      <c r="B33" s="13">
        <v>4</v>
      </c>
      <c r="C33" s="13">
        <v>8</v>
      </c>
      <c r="D33" s="21">
        <v>1637.7</v>
      </c>
      <c r="E33" s="21"/>
      <c r="F33" s="45">
        <v>1637.7</v>
      </c>
      <c r="G33" s="21">
        <v>889.3</v>
      </c>
      <c r="H33" s="21"/>
      <c r="I33" s="45">
        <v>889.3</v>
      </c>
      <c r="J33" s="14">
        <f aca="true" t="shared" si="10" ref="J33:J45">G33/D33*100</f>
        <v>54.30176466996397</v>
      </c>
      <c r="K33" s="28" t="e">
        <f aca="true" t="shared" si="11" ref="K33:K45">H33/E33*100</f>
        <v>#DIV/0!</v>
      </c>
      <c r="L33" s="15">
        <f t="shared" si="8"/>
        <v>54.30176466996397</v>
      </c>
    </row>
    <row r="34" spans="1:12" ht="15.75">
      <c r="A34" s="32" t="s">
        <v>26</v>
      </c>
      <c r="B34" s="13">
        <v>4</v>
      </c>
      <c r="C34" s="13">
        <v>9</v>
      </c>
      <c r="D34" s="21">
        <v>21527.2</v>
      </c>
      <c r="E34" s="21">
        <v>4900.4</v>
      </c>
      <c r="F34" s="45">
        <v>21527.2</v>
      </c>
      <c r="G34" s="21">
        <v>23655.6</v>
      </c>
      <c r="H34" s="21">
        <v>5797.7</v>
      </c>
      <c r="I34" s="45">
        <v>23655.6</v>
      </c>
      <c r="J34" s="14">
        <f t="shared" si="10"/>
        <v>109.88702664536028</v>
      </c>
      <c r="K34" s="28">
        <f t="shared" si="11"/>
        <v>118.31075014284549</v>
      </c>
      <c r="L34" s="15">
        <f t="shared" si="8"/>
        <v>109.88702664536028</v>
      </c>
    </row>
    <row r="35" spans="1:12" ht="15.75">
      <c r="A35" s="32" t="s">
        <v>27</v>
      </c>
      <c r="B35" s="13">
        <v>4</v>
      </c>
      <c r="C35" s="13">
        <v>10</v>
      </c>
      <c r="D35" s="21">
        <f>E35+F35</f>
        <v>3641.3</v>
      </c>
      <c r="E35" s="21">
        <v>2201.3</v>
      </c>
      <c r="F35" s="45">
        <v>1440</v>
      </c>
      <c r="G35" s="21">
        <v>4094.3</v>
      </c>
      <c r="H35" s="21">
        <v>2446.4</v>
      </c>
      <c r="I35" s="45">
        <v>1647.9</v>
      </c>
      <c r="J35" s="14">
        <f t="shared" si="10"/>
        <v>112.4406118693873</v>
      </c>
      <c r="K35" s="28">
        <f t="shared" si="11"/>
        <v>111.13432971425976</v>
      </c>
      <c r="L35" s="15">
        <f t="shared" si="8"/>
        <v>114.43750000000001</v>
      </c>
    </row>
    <row r="36" spans="1:12" ht="31.5" customHeight="1" hidden="1">
      <c r="A36" s="32" t="s">
        <v>28</v>
      </c>
      <c r="B36" s="13">
        <v>4</v>
      </c>
      <c r="C36" s="13">
        <v>11</v>
      </c>
      <c r="D36" s="40">
        <f>E36+F36</f>
        <v>0</v>
      </c>
      <c r="E36" s="40"/>
      <c r="F36" s="39"/>
      <c r="G36" s="40">
        <f t="shared" si="9"/>
        <v>0</v>
      </c>
      <c r="H36" s="40"/>
      <c r="I36" s="39"/>
      <c r="J36" s="14" t="e">
        <f t="shared" si="10"/>
        <v>#DIV/0!</v>
      </c>
      <c r="K36" s="28" t="e">
        <f t="shared" si="11"/>
        <v>#DIV/0!</v>
      </c>
      <c r="L36" s="15" t="e">
        <f t="shared" si="8"/>
        <v>#DIV/0!</v>
      </c>
    </row>
    <row r="37" spans="1:12" ht="32.25" customHeight="1">
      <c r="A37" s="32" t="s">
        <v>29</v>
      </c>
      <c r="B37" s="13">
        <v>4</v>
      </c>
      <c r="C37" s="13">
        <v>12</v>
      </c>
      <c r="D37" s="21">
        <v>16366.2</v>
      </c>
      <c r="E37" s="21">
        <v>16366.2</v>
      </c>
      <c r="F37" s="45"/>
      <c r="G37" s="21">
        <v>15777.1</v>
      </c>
      <c r="H37" s="21">
        <v>15777.1</v>
      </c>
      <c r="I37" s="45"/>
      <c r="J37" s="14">
        <f t="shared" si="10"/>
        <v>96.40050836480061</v>
      </c>
      <c r="K37" s="28">
        <f t="shared" si="11"/>
        <v>96.40050836480061</v>
      </c>
      <c r="L37" s="15"/>
    </row>
    <row r="38" spans="1:12" s="12" customFormat="1" ht="15.75">
      <c r="A38" s="31" t="s">
        <v>30</v>
      </c>
      <c r="B38" s="9">
        <v>5</v>
      </c>
      <c r="C38" s="9" t="s">
        <v>3</v>
      </c>
      <c r="D38" s="22">
        <f>SUM(D39:D42)</f>
        <v>294236.6</v>
      </c>
      <c r="E38" s="22">
        <f>SUM(E39:E42)</f>
        <v>253295.6</v>
      </c>
      <c r="F38" s="22">
        <f>SUM(F39:F42)</f>
        <v>172464.00000000003</v>
      </c>
      <c r="G38" s="22">
        <f>SUM(G39:G42)</f>
        <v>210324.6</v>
      </c>
      <c r="H38" s="22">
        <f>SUM(H39:H42)</f>
        <v>159119.2</v>
      </c>
      <c r="I38" s="22">
        <f>SUM(I39:I42)</f>
        <v>176773.1</v>
      </c>
      <c r="J38" s="10">
        <f t="shared" si="10"/>
        <v>71.48145404072778</v>
      </c>
      <c r="K38" s="27">
        <f t="shared" si="11"/>
        <v>62.81956733555577</v>
      </c>
      <c r="L38" s="11">
        <f t="shared" si="8"/>
        <v>102.49855042211706</v>
      </c>
    </row>
    <row r="39" spans="1:12" ht="15.75">
      <c r="A39" s="32" t="s">
        <v>31</v>
      </c>
      <c r="B39" s="13">
        <v>5</v>
      </c>
      <c r="C39" s="13">
        <v>1</v>
      </c>
      <c r="D39" s="21">
        <v>10013.1</v>
      </c>
      <c r="E39" s="21"/>
      <c r="F39" s="46">
        <v>10013.1</v>
      </c>
      <c r="G39" s="21">
        <v>23289.1</v>
      </c>
      <c r="H39" s="21">
        <v>7286.1</v>
      </c>
      <c r="I39" s="46">
        <v>16757.2</v>
      </c>
      <c r="J39" s="14">
        <f t="shared" si="10"/>
        <v>232.5863119313699</v>
      </c>
      <c r="K39" s="28" t="e">
        <f t="shared" si="11"/>
        <v>#DIV/0!</v>
      </c>
      <c r="L39" s="15">
        <f t="shared" si="8"/>
        <v>167.35276787408495</v>
      </c>
    </row>
    <row r="40" spans="1:12" ht="15.75">
      <c r="A40" s="32" t="s">
        <v>32</v>
      </c>
      <c r="B40" s="13">
        <v>5</v>
      </c>
      <c r="C40" s="13">
        <v>2</v>
      </c>
      <c r="D40" s="21">
        <v>272309.8</v>
      </c>
      <c r="E40" s="21">
        <v>253295.6</v>
      </c>
      <c r="F40" s="46">
        <v>150537.2</v>
      </c>
      <c r="G40" s="21">
        <v>174421.5</v>
      </c>
      <c r="H40" s="21">
        <v>151639</v>
      </c>
      <c r="I40" s="46">
        <v>147401.9</v>
      </c>
      <c r="J40" s="14">
        <f t="shared" si="10"/>
        <v>64.05259744599718</v>
      </c>
      <c r="K40" s="28">
        <f t="shared" si="11"/>
        <v>59.866416945260795</v>
      </c>
      <c r="L40" s="15">
        <f t="shared" si="8"/>
        <v>97.9172589898045</v>
      </c>
    </row>
    <row r="41" spans="1:12" ht="15.75">
      <c r="A41" s="32" t="s">
        <v>61</v>
      </c>
      <c r="B41" s="13">
        <v>5</v>
      </c>
      <c r="C41" s="13">
        <v>3</v>
      </c>
      <c r="D41" s="21">
        <v>11913.7</v>
      </c>
      <c r="E41" s="21"/>
      <c r="F41" s="46">
        <v>11913.7</v>
      </c>
      <c r="G41" s="21">
        <v>12614</v>
      </c>
      <c r="H41" s="21">
        <v>194.1</v>
      </c>
      <c r="I41" s="46">
        <v>12614</v>
      </c>
      <c r="J41" s="14">
        <f t="shared" si="10"/>
        <v>105.8781067174765</v>
      </c>
      <c r="K41" s="28"/>
      <c r="L41" s="15">
        <f t="shared" si="8"/>
        <v>105.8781067174765</v>
      </c>
    </row>
    <row r="42" spans="1:12" ht="31.5">
      <c r="A42" s="32" t="s">
        <v>33</v>
      </c>
      <c r="B42" s="13">
        <v>5</v>
      </c>
      <c r="C42" s="13">
        <v>5</v>
      </c>
      <c r="D42" s="21">
        <f>E42+F42</f>
        <v>0</v>
      </c>
      <c r="E42" s="21"/>
      <c r="F42" s="46"/>
      <c r="G42" s="21">
        <f>H42+I42</f>
        <v>0</v>
      </c>
      <c r="H42" s="21"/>
      <c r="I42" s="46"/>
      <c r="J42" s="14" t="e">
        <f t="shared" si="10"/>
        <v>#DIV/0!</v>
      </c>
      <c r="K42" s="28"/>
      <c r="L42" s="15" t="e">
        <f t="shared" si="8"/>
        <v>#DIV/0!</v>
      </c>
    </row>
    <row r="43" spans="1:12" s="12" customFormat="1" ht="15.75">
      <c r="A43" s="31" t="s">
        <v>34</v>
      </c>
      <c r="B43" s="9">
        <v>6</v>
      </c>
      <c r="C43" s="9" t="s">
        <v>3</v>
      </c>
      <c r="D43" s="22">
        <f>D44+D45</f>
        <v>0</v>
      </c>
      <c r="E43" s="22">
        <f>E44+E45</f>
        <v>0</v>
      </c>
      <c r="F43" s="22">
        <f>F44+F45</f>
        <v>0</v>
      </c>
      <c r="G43" s="22">
        <f>G44+G45</f>
        <v>0</v>
      </c>
      <c r="H43" s="22">
        <f>H44+H45</f>
        <v>0</v>
      </c>
      <c r="I43" s="22">
        <f>I44+I45</f>
        <v>0</v>
      </c>
      <c r="J43" s="10" t="e">
        <f t="shared" si="10"/>
        <v>#DIV/0!</v>
      </c>
      <c r="K43" s="27" t="e">
        <f t="shared" si="11"/>
        <v>#DIV/0!</v>
      </c>
      <c r="L43" s="11" t="e">
        <f t="shared" si="8"/>
        <v>#DIV/0!</v>
      </c>
    </row>
    <row r="44" spans="1:12" ht="31.5" customHeight="1" hidden="1">
      <c r="A44" s="32" t="s">
        <v>35</v>
      </c>
      <c r="B44" s="13">
        <v>6</v>
      </c>
      <c r="C44" s="13">
        <v>3</v>
      </c>
      <c r="D44" s="22">
        <f>E44+F44</f>
        <v>0</v>
      </c>
      <c r="E44" s="45"/>
      <c r="F44" s="45"/>
      <c r="G44" s="22">
        <f>H44+I44</f>
        <v>0</v>
      </c>
      <c r="H44" s="45"/>
      <c r="I44" s="45"/>
      <c r="J44" s="14" t="e">
        <f t="shared" si="10"/>
        <v>#DIV/0!</v>
      </c>
      <c r="K44" s="28" t="e">
        <f t="shared" si="11"/>
        <v>#DIV/0!</v>
      </c>
      <c r="L44" s="15" t="e">
        <f t="shared" si="8"/>
        <v>#DIV/0!</v>
      </c>
    </row>
    <row r="45" spans="1:12" ht="31.5">
      <c r="A45" s="32" t="s">
        <v>36</v>
      </c>
      <c r="B45" s="13">
        <v>6</v>
      </c>
      <c r="C45" s="13">
        <v>5</v>
      </c>
      <c r="D45" s="21">
        <f>E45+F45</f>
        <v>0</v>
      </c>
      <c r="E45" s="21">
        <v>0</v>
      </c>
      <c r="F45" s="45"/>
      <c r="G45" s="21">
        <f>H45+I45</f>
        <v>0</v>
      </c>
      <c r="H45" s="21">
        <v>0</v>
      </c>
      <c r="I45" s="45"/>
      <c r="J45" s="14" t="e">
        <f t="shared" si="10"/>
        <v>#DIV/0!</v>
      </c>
      <c r="K45" s="28" t="e">
        <f t="shared" si="11"/>
        <v>#DIV/0!</v>
      </c>
      <c r="L45" s="15" t="e">
        <f t="shared" si="8"/>
        <v>#DIV/0!</v>
      </c>
    </row>
    <row r="46" spans="1:12" s="12" customFormat="1" ht="15.75">
      <c r="A46" s="31" t="s">
        <v>37</v>
      </c>
      <c r="B46" s="9">
        <v>7</v>
      </c>
      <c r="C46" s="9" t="s">
        <v>3</v>
      </c>
      <c r="D46" s="22">
        <f>SUM(D47:D54)</f>
        <v>370215.5</v>
      </c>
      <c r="E46" s="22">
        <f>SUM(E47:E54)</f>
        <v>370215.5</v>
      </c>
      <c r="F46" s="22">
        <f>SUM(F47:F54)</f>
        <v>0</v>
      </c>
      <c r="G46" s="22">
        <f>SUM(G47:G54)</f>
        <v>504043.30000000005</v>
      </c>
      <c r="H46" s="22">
        <f>SUM(H47:H54)</f>
        <v>504043.30000000005</v>
      </c>
      <c r="I46" s="22">
        <f>SUM(I47:I54)</f>
        <v>0</v>
      </c>
      <c r="J46" s="10">
        <f aca="true" t="shared" si="12" ref="J46:J73">G46/D46*100</f>
        <v>136.14862154609952</v>
      </c>
      <c r="K46" s="27">
        <f aca="true" t="shared" si="13" ref="K46:K73">H46/E46*100</f>
        <v>136.14862154609952</v>
      </c>
      <c r="L46" s="11"/>
    </row>
    <row r="47" spans="1:12" s="12" customFormat="1" ht="15.75">
      <c r="A47" s="32" t="s">
        <v>60</v>
      </c>
      <c r="B47" s="13">
        <v>7</v>
      </c>
      <c r="C47" s="13">
        <v>1</v>
      </c>
      <c r="D47" s="21">
        <f aca="true" t="shared" si="14" ref="D47:D54">E47+F47</f>
        <v>48724.4</v>
      </c>
      <c r="E47" s="21">
        <v>48724.4</v>
      </c>
      <c r="F47" s="45"/>
      <c r="G47" s="21">
        <f aca="true" t="shared" si="15" ref="G47:G54">H47+I47</f>
        <v>79970.1</v>
      </c>
      <c r="H47" s="21">
        <v>79970.1</v>
      </c>
      <c r="I47" s="45"/>
      <c r="J47" s="14">
        <f t="shared" si="12"/>
        <v>164.1274187060282</v>
      </c>
      <c r="K47" s="28">
        <f t="shared" si="13"/>
        <v>164.1274187060282</v>
      </c>
      <c r="L47" s="15"/>
    </row>
    <row r="48" spans="1:12" ht="15.75">
      <c r="A48" s="32" t="s">
        <v>38</v>
      </c>
      <c r="B48" s="13">
        <v>7</v>
      </c>
      <c r="C48" s="13">
        <v>2</v>
      </c>
      <c r="D48" s="21">
        <f t="shared" si="14"/>
        <v>269961.8</v>
      </c>
      <c r="E48" s="21">
        <v>269961.8</v>
      </c>
      <c r="F48" s="45"/>
      <c r="G48" s="21">
        <f t="shared" si="15"/>
        <v>361239.2</v>
      </c>
      <c r="H48" s="21">
        <v>361239.2</v>
      </c>
      <c r="I48" s="45"/>
      <c r="J48" s="14">
        <f t="shared" si="12"/>
        <v>133.81122810708774</v>
      </c>
      <c r="K48" s="28">
        <f t="shared" si="13"/>
        <v>133.81122810708774</v>
      </c>
      <c r="L48" s="15"/>
    </row>
    <row r="49" spans="1:12" ht="15.75">
      <c r="A49" s="32" t="s">
        <v>85</v>
      </c>
      <c r="B49" s="13">
        <v>7</v>
      </c>
      <c r="C49" s="13">
        <v>3</v>
      </c>
      <c r="D49" s="21">
        <f t="shared" si="14"/>
        <v>51504.3</v>
      </c>
      <c r="E49" s="21">
        <v>51504.3</v>
      </c>
      <c r="F49" s="45"/>
      <c r="G49" s="21">
        <f t="shared" si="15"/>
        <v>62224.8</v>
      </c>
      <c r="H49" s="21">
        <v>62224.8</v>
      </c>
      <c r="I49" s="45"/>
      <c r="J49" s="14">
        <f t="shared" si="12"/>
        <v>120.81476692237348</v>
      </c>
      <c r="K49" s="28">
        <f t="shared" si="13"/>
        <v>120.81476692237348</v>
      </c>
      <c r="L49" s="15"/>
    </row>
    <row r="50" spans="1:12" ht="31.5" customHeight="1" hidden="1">
      <c r="A50" s="32" t="s">
        <v>39</v>
      </c>
      <c r="B50" s="13">
        <v>7</v>
      </c>
      <c r="C50" s="13">
        <v>4</v>
      </c>
      <c r="D50" s="21">
        <f t="shared" si="14"/>
        <v>0</v>
      </c>
      <c r="E50" s="21"/>
      <c r="F50" s="45"/>
      <c r="G50" s="21">
        <f t="shared" si="15"/>
        <v>0</v>
      </c>
      <c r="H50" s="21"/>
      <c r="I50" s="45"/>
      <c r="J50" s="14" t="e">
        <f t="shared" si="12"/>
        <v>#DIV/0!</v>
      </c>
      <c r="K50" s="28" t="e">
        <f t="shared" si="13"/>
        <v>#DIV/0!</v>
      </c>
      <c r="L50" s="15"/>
    </row>
    <row r="51" spans="1:12" ht="31.5" customHeight="1" hidden="1">
      <c r="A51" s="32" t="s">
        <v>40</v>
      </c>
      <c r="B51" s="13">
        <v>7</v>
      </c>
      <c r="C51" s="13">
        <v>5</v>
      </c>
      <c r="D51" s="21">
        <f t="shared" si="14"/>
        <v>0</v>
      </c>
      <c r="E51" s="21"/>
      <c r="F51" s="45"/>
      <c r="G51" s="21">
        <f t="shared" si="15"/>
        <v>0</v>
      </c>
      <c r="H51" s="21"/>
      <c r="I51" s="45"/>
      <c r="J51" s="14" t="e">
        <f t="shared" si="12"/>
        <v>#DIV/0!</v>
      </c>
      <c r="K51" s="28" t="e">
        <f t="shared" si="13"/>
        <v>#DIV/0!</v>
      </c>
      <c r="L51" s="15"/>
    </row>
    <row r="52" spans="1:12" ht="31.5" customHeight="1" hidden="1">
      <c r="A52" s="32" t="s">
        <v>41</v>
      </c>
      <c r="B52" s="13">
        <v>7</v>
      </c>
      <c r="C52" s="13">
        <v>6</v>
      </c>
      <c r="D52" s="21">
        <f t="shared" si="14"/>
        <v>0</v>
      </c>
      <c r="E52" s="21"/>
      <c r="F52" s="45"/>
      <c r="G52" s="21">
        <f t="shared" si="15"/>
        <v>0</v>
      </c>
      <c r="H52" s="21"/>
      <c r="I52" s="45"/>
      <c r="J52" s="14" t="e">
        <f t="shared" si="12"/>
        <v>#DIV/0!</v>
      </c>
      <c r="K52" s="28" t="e">
        <f t="shared" si="13"/>
        <v>#DIV/0!</v>
      </c>
      <c r="L52" s="15"/>
    </row>
    <row r="53" spans="1:12" ht="31.5">
      <c r="A53" s="32" t="s">
        <v>42</v>
      </c>
      <c r="B53" s="13">
        <v>7</v>
      </c>
      <c r="C53" s="13">
        <v>7</v>
      </c>
      <c r="D53" s="21">
        <f t="shared" si="14"/>
        <v>15</v>
      </c>
      <c r="E53" s="21">
        <v>15</v>
      </c>
      <c r="F53" s="45"/>
      <c r="G53" s="21">
        <f t="shared" si="15"/>
        <v>599.2</v>
      </c>
      <c r="H53" s="21">
        <v>599.2</v>
      </c>
      <c r="I53" s="45"/>
      <c r="J53" s="14">
        <f t="shared" si="12"/>
        <v>3994.6666666666674</v>
      </c>
      <c r="K53" s="28">
        <f t="shared" si="13"/>
        <v>3994.6666666666674</v>
      </c>
      <c r="L53" s="15"/>
    </row>
    <row r="54" spans="1:12" ht="15.75">
      <c r="A54" s="32" t="s">
        <v>43</v>
      </c>
      <c r="B54" s="13">
        <v>7</v>
      </c>
      <c r="C54" s="13">
        <v>9</v>
      </c>
      <c r="D54" s="21">
        <f t="shared" si="14"/>
        <v>10</v>
      </c>
      <c r="E54" s="21">
        <v>10</v>
      </c>
      <c r="F54" s="45"/>
      <c r="G54" s="21">
        <f t="shared" si="15"/>
        <v>10</v>
      </c>
      <c r="H54" s="21">
        <v>10</v>
      </c>
      <c r="I54" s="45"/>
      <c r="J54" s="14">
        <f t="shared" si="12"/>
        <v>100</v>
      </c>
      <c r="K54" s="28">
        <f t="shared" si="13"/>
        <v>100</v>
      </c>
      <c r="L54" s="15"/>
    </row>
    <row r="55" spans="1:12" s="12" customFormat="1" ht="15.75">
      <c r="A55" s="31" t="s">
        <v>72</v>
      </c>
      <c r="B55" s="9">
        <v>8</v>
      </c>
      <c r="C55" s="9" t="s">
        <v>3</v>
      </c>
      <c r="D55" s="22">
        <f>SUM(D56:D60)</f>
        <v>77362.99999999999</v>
      </c>
      <c r="E55" s="22">
        <f>SUM(E56:E60)</f>
        <v>56185.299999999996</v>
      </c>
      <c r="F55" s="10">
        <f>SUM(F56:F60)</f>
        <v>21177.7</v>
      </c>
      <c r="G55" s="22">
        <f>SUM(G56:G60)</f>
        <v>95083</v>
      </c>
      <c r="H55" s="22">
        <f>SUM(H56:H60)</f>
        <v>72970.59999999999</v>
      </c>
      <c r="I55" s="10">
        <f>SUM(I56:I60)</f>
        <v>26847.399999999998</v>
      </c>
      <c r="J55" s="10">
        <f t="shared" si="12"/>
        <v>122.90500626914678</v>
      </c>
      <c r="K55" s="27">
        <f t="shared" si="13"/>
        <v>129.87489610271726</v>
      </c>
      <c r="L55" s="11">
        <f aca="true" t="shared" si="16" ref="L55:L60">I55/F55*100</f>
        <v>126.77202906831239</v>
      </c>
    </row>
    <row r="56" spans="1:12" ht="15.75">
      <c r="A56" s="32" t="s">
        <v>44</v>
      </c>
      <c r="B56" s="13">
        <v>8</v>
      </c>
      <c r="C56" s="13">
        <v>1</v>
      </c>
      <c r="D56" s="21">
        <v>69290.9</v>
      </c>
      <c r="E56" s="21">
        <v>49158.7</v>
      </c>
      <c r="F56" s="46">
        <v>20132.2</v>
      </c>
      <c r="G56" s="21">
        <v>85699.2</v>
      </c>
      <c r="H56" s="21">
        <v>65245.7</v>
      </c>
      <c r="I56" s="46">
        <v>25188.5</v>
      </c>
      <c r="J56" s="14">
        <f t="shared" si="12"/>
        <v>123.68031011287198</v>
      </c>
      <c r="K56" s="28">
        <f t="shared" si="13"/>
        <v>132.72462453238185</v>
      </c>
      <c r="L56" s="15">
        <f t="shared" si="16"/>
        <v>125.11548663335353</v>
      </c>
    </row>
    <row r="57" spans="1:12" ht="15.75">
      <c r="A57" s="32" t="s">
        <v>45</v>
      </c>
      <c r="B57" s="13">
        <v>8</v>
      </c>
      <c r="C57" s="13">
        <v>2</v>
      </c>
      <c r="D57" s="21">
        <v>1611.2</v>
      </c>
      <c r="E57" s="21">
        <v>700</v>
      </c>
      <c r="F57" s="46">
        <v>911.2</v>
      </c>
      <c r="G57" s="21">
        <v>2057.1</v>
      </c>
      <c r="H57" s="21">
        <v>850</v>
      </c>
      <c r="I57" s="46">
        <v>1207.1</v>
      </c>
      <c r="J57" s="14">
        <f t="shared" si="12"/>
        <v>127.67502482621647</v>
      </c>
      <c r="K57" s="28">
        <f t="shared" si="13"/>
        <v>121.42857142857142</v>
      </c>
      <c r="L57" s="15">
        <f t="shared" si="16"/>
        <v>132.47366110623352</v>
      </c>
    </row>
    <row r="58" spans="1:12" ht="15.75" customHeight="1" hidden="1">
      <c r="A58" s="33"/>
      <c r="B58" s="13">
        <v>8</v>
      </c>
      <c r="C58" s="13">
        <v>3</v>
      </c>
      <c r="D58" s="21">
        <f>E58+F58</f>
        <v>0</v>
      </c>
      <c r="E58" s="21"/>
      <c r="F58" s="46"/>
      <c r="G58" s="21">
        <f>H58+I58</f>
        <v>0</v>
      </c>
      <c r="H58" s="21"/>
      <c r="I58" s="46"/>
      <c r="J58" s="14" t="e">
        <f t="shared" si="12"/>
        <v>#DIV/0!</v>
      </c>
      <c r="K58" s="28" t="e">
        <f t="shared" si="13"/>
        <v>#DIV/0!</v>
      </c>
      <c r="L58" s="15"/>
    </row>
    <row r="59" spans="1:12" ht="15.75" customHeight="1" hidden="1">
      <c r="A59" s="33"/>
      <c r="B59" s="13">
        <v>8</v>
      </c>
      <c r="C59" s="13">
        <v>4</v>
      </c>
      <c r="D59" s="21">
        <f>E59+F59</f>
        <v>0</v>
      </c>
      <c r="E59" s="21"/>
      <c r="F59" s="46"/>
      <c r="G59" s="21">
        <f>H59+I59</f>
        <v>0</v>
      </c>
      <c r="H59" s="21"/>
      <c r="I59" s="46"/>
      <c r="J59" s="14" t="e">
        <f t="shared" si="12"/>
        <v>#DIV/0!</v>
      </c>
      <c r="K59" s="28" t="e">
        <f t="shared" si="13"/>
        <v>#DIV/0!</v>
      </c>
      <c r="L59" s="15"/>
    </row>
    <row r="60" spans="1:12" ht="31.5">
      <c r="A60" s="32" t="s">
        <v>67</v>
      </c>
      <c r="B60" s="13">
        <v>8</v>
      </c>
      <c r="C60" s="13">
        <v>4</v>
      </c>
      <c r="D60" s="21">
        <f>E60+F60</f>
        <v>6460.900000000001</v>
      </c>
      <c r="E60" s="21">
        <v>6326.6</v>
      </c>
      <c r="F60" s="46">
        <v>134.3</v>
      </c>
      <c r="G60" s="21">
        <f>H60+I60</f>
        <v>7326.7</v>
      </c>
      <c r="H60" s="21">
        <v>6874.9</v>
      </c>
      <c r="I60" s="46">
        <v>451.8</v>
      </c>
      <c r="J60" s="14">
        <f t="shared" si="12"/>
        <v>113.40060982216099</v>
      </c>
      <c r="K60" s="28">
        <f t="shared" si="13"/>
        <v>108.66658236651597</v>
      </c>
      <c r="L60" s="15">
        <f t="shared" si="16"/>
        <v>336.4110201042442</v>
      </c>
    </row>
    <row r="61" spans="1:12" s="12" customFormat="1" ht="19.5" customHeight="1">
      <c r="A61" s="31" t="s">
        <v>68</v>
      </c>
      <c r="B61" s="9">
        <v>9</v>
      </c>
      <c r="C61" s="9" t="s">
        <v>3</v>
      </c>
      <c r="D61" s="22">
        <f>SUM(D62:D67)</f>
        <v>0</v>
      </c>
      <c r="E61" s="22">
        <f>SUM(E62:E67)</f>
        <v>0</v>
      </c>
      <c r="F61" s="22">
        <f>SUM(F62:F67)</f>
        <v>0</v>
      </c>
      <c r="G61" s="22">
        <f>SUM(G62:G67)</f>
        <v>0</v>
      </c>
      <c r="H61" s="22">
        <f>SUM(H62:H67)</f>
        <v>0</v>
      </c>
      <c r="I61" s="22">
        <f>SUM(I62:I67)</f>
        <v>0</v>
      </c>
      <c r="J61" s="10"/>
      <c r="K61" s="27"/>
      <c r="L61" s="11"/>
    </row>
    <row r="62" spans="1:12" ht="15.75" customHeight="1" hidden="1">
      <c r="A62" s="32" t="s">
        <v>48</v>
      </c>
      <c r="B62" s="13">
        <v>9</v>
      </c>
      <c r="C62" s="13">
        <v>1</v>
      </c>
      <c r="D62" s="21"/>
      <c r="E62" s="47"/>
      <c r="F62" s="45"/>
      <c r="G62" s="21"/>
      <c r="H62" s="47"/>
      <c r="I62" s="45"/>
      <c r="J62" s="14"/>
      <c r="K62" s="28"/>
      <c r="L62" s="15"/>
    </row>
    <row r="63" spans="1:12" ht="15.75" customHeight="1" hidden="1">
      <c r="A63" s="32" t="s">
        <v>49</v>
      </c>
      <c r="B63" s="13">
        <v>9</v>
      </c>
      <c r="C63" s="13">
        <v>2</v>
      </c>
      <c r="D63" s="21"/>
      <c r="E63" s="47"/>
      <c r="F63" s="45"/>
      <c r="G63" s="21"/>
      <c r="H63" s="47"/>
      <c r="I63" s="45"/>
      <c r="J63" s="14"/>
      <c r="K63" s="28"/>
      <c r="L63" s="15"/>
    </row>
    <row r="64" spans="1:12" ht="31.5" customHeight="1" hidden="1">
      <c r="A64" s="34" t="s">
        <v>65</v>
      </c>
      <c r="B64" s="13">
        <v>9</v>
      </c>
      <c r="C64" s="13">
        <v>3</v>
      </c>
      <c r="D64" s="21"/>
      <c r="E64" s="47"/>
      <c r="F64" s="45"/>
      <c r="G64" s="21"/>
      <c r="H64" s="47"/>
      <c r="I64" s="45"/>
      <c r="J64" s="14"/>
      <c r="K64" s="28"/>
      <c r="L64" s="15"/>
    </row>
    <row r="65" spans="1:12" ht="15.75" customHeight="1" hidden="1">
      <c r="A65" s="34" t="s">
        <v>66</v>
      </c>
      <c r="B65" s="13">
        <v>9</v>
      </c>
      <c r="C65" s="13">
        <v>4</v>
      </c>
      <c r="D65" s="21"/>
      <c r="E65" s="47"/>
      <c r="F65" s="45"/>
      <c r="G65" s="21"/>
      <c r="H65" s="47"/>
      <c r="I65" s="45"/>
      <c r="J65" s="14"/>
      <c r="K65" s="28"/>
      <c r="L65" s="15"/>
    </row>
    <row r="66" spans="1:12" ht="15.75" customHeight="1" hidden="1">
      <c r="A66" s="33"/>
      <c r="B66" s="13">
        <v>9</v>
      </c>
      <c r="C66" s="13">
        <v>8</v>
      </c>
      <c r="D66" s="21"/>
      <c r="E66" s="47"/>
      <c r="F66" s="45"/>
      <c r="G66" s="21"/>
      <c r="H66" s="47"/>
      <c r="I66" s="45"/>
      <c r="J66" s="14"/>
      <c r="K66" s="28"/>
      <c r="L66" s="15"/>
    </row>
    <row r="67" spans="1:12" ht="31.5">
      <c r="A67" s="32" t="s">
        <v>79</v>
      </c>
      <c r="B67" s="13">
        <v>9</v>
      </c>
      <c r="C67" s="13">
        <v>9</v>
      </c>
      <c r="D67" s="21">
        <f>E67+F67</f>
        <v>0</v>
      </c>
      <c r="E67" s="47"/>
      <c r="F67" s="45"/>
      <c r="G67" s="21">
        <f>H67+I67</f>
        <v>0</v>
      </c>
      <c r="H67" s="47"/>
      <c r="I67" s="45"/>
      <c r="J67" s="14"/>
      <c r="K67" s="28"/>
      <c r="L67" s="15"/>
    </row>
    <row r="68" spans="1:12" s="12" customFormat="1" ht="15.75">
      <c r="A68" s="31" t="s">
        <v>51</v>
      </c>
      <c r="B68" s="9">
        <v>10</v>
      </c>
      <c r="C68" s="9" t="s">
        <v>3</v>
      </c>
      <c r="D68" s="22">
        <f>SUM(D69:D73)</f>
        <v>17567.2</v>
      </c>
      <c r="E68" s="22">
        <f>SUM(E69:E73)</f>
        <v>16709</v>
      </c>
      <c r="F68" s="22">
        <f>SUM(F69:F73)</f>
        <v>858.2</v>
      </c>
      <c r="G68" s="22">
        <f>SUM(G69:G73)</f>
        <v>13323.9</v>
      </c>
      <c r="H68" s="22">
        <f>SUM(H69:H73)</f>
        <v>12466</v>
      </c>
      <c r="I68" s="22">
        <f>SUM(I69:I73)</f>
        <v>857.9</v>
      </c>
      <c r="J68" s="10">
        <f t="shared" si="12"/>
        <v>75.84532537911562</v>
      </c>
      <c r="K68" s="27">
        <f t="shared" si="13"/>
        <v>74.60649949129213</v>
      </c>
      <c r="L68" s="11">
        <f>I68/F68*100</f>
        <v>99.96504311349335</v>
      </c>
    </row>
    <row r="69" spans="1:12" ht="15.75">
      <c r="A69" s="32" t="s">
        <v>52</v>
      </c>
      <c r="B69" s="13">
        <v>10</v>
      </c>
      <c r="C69" s="13">
        <v>1</v>
      </c>
      <c r="D69" s="21">
        <f>E69+F69</f>
        <v>5198.4</v>
      </c>
      <c r="E69" s="21">
        <v>4340.2</v>
      </c>
      <c r="F69" s="45">
        <v>858.2</v>
      </c>
      <c r="G69" s="21">
        <v>6080.3</v>
      </c>
      <c r="H69" s="21">
        <v>5222.4</v>
      </c>
      <c r="I69" s="45">
        <v>857.9</v>
      </c>
      <c r="J69" s="14">
        <f t="shared" si="12"/>
        <v>116.96483533394893</v>
      </c>
      <c r="K69" s="28">
        <f t="shared" si="13"/>
        <v>120.32625224644025</v>
      </c>
      <c r="L69" s="15">
        <f>I69/F69*100</f>
        <v>99.96504311349335</v>
      </c>
    </row>
    <row r="70" spans="1:12" ht="15.75" customHeight="1" hidden="1">
      <c r="A70" s="32" t="s">
        <v>53</v>
      </c>
      <c r="B70" s="13">
        <v>10</v>
      </c>
      <c r="C70" s="13">
        <v>2</v>
      </c>
      <c r="D70" s="21">
        <f>E70+F70</f>
        <v>0</v>
      </c>
      <c r="E70" s="21"/>
      <c r="F70" s="46"/>
      <c r="G70" s="21">
        <f>H70+I70</f>
        <v>0</v>
      </c>
      <c r="H70" s="21"/>
      <c r="I70" s="46"/>
      <c r="J70" s="14" t="e">
        <f t="shared" si="12"/>
        <v>#DIV/0!</v>
      </c>
      <c r="K70" s="28" t="e">
        <f t="shared" si="13"/>
        <v>#DIV/0!</v>
      </c>
      <c r="L70" s="15" t="e">
        <f>I70/F70*100</f>
        <v>#DIV/0!</v>
      </c>
    </row>
    <row r="71" spans="1:12" ht="15.75">
      <c r="A71" s="32" t="s">
        <v>54</v>
      </c>
      <c r="B71" s="13">
        <v>10</v>
      </c>
      <c r="C71" s="13">
        <v>3</v>
      </c>
      <c r="D71" s="21">
        <f>E71+F71</f>
        <v>2879.3</v>
      </c>
      <c r="E71" s="21">
        <v>2879.3</v>
      </c>
      <c r="F71" s="46"/>
      <c r="G71" s="21">
        <v>1328.6</v>
      </c>
      <c r="H71" s="21">
        <v>1328.6</v>
      </c>
      <c r="I71" s="46"/>
      <c r="J71" s="14">
        <f t="shared" si="12"/>
        <v>46.14315979578369</v>
      </c>
      <c r="K71" s="28">
        <f t="shared" si="13"/>
        <v>46.14315979578369</v>
      </c>
      <c r="L71" s="15"/>
    </row>
    <row r="72" spans="1:12" ht="15.75">
      <c r="A72" s="32" t="s">
        <v>80</v>
      </c>
      <c r="B72" s="13">
        <v>10</v>
      </c>
      <c r="C72" s="13">
        <v>4</v>
      </c>
      <c r="D72" s="21">
        <f>E72+F72</f>
        <v>5155.5</v>
      </c>
      <c r="E72" s="21">
        <v>5155.5</v>
      </c>
      <c r="F72" s="46"/>
      <c r="G72" s="21">
        <v>5915</v>
      </c>
      <c r="H72" s="21">
        <v>5915</v>
      </c>
      <c r="I72" s="46"/>
      <c r="J72" s="14">
        <f t="shared" si="12"/>
        <v>114.73183978275627</v>
      </c>
      <c r="K72" s="28">
        <f t="shared" si="13"/>
        <v>114.73183978275627</v>
      </c>
      <c r="L72" s="15"/>
    </row>
    <row r="73" spans="1:12" ht="31.5">
      <c r="A73" s="32" t="s">
        <v>55</v>
      </c>
      <c r="B73" s="13">
        <v>10</v>
      </c>
      <c r="C73" s="13">
        <v>6</v>
      </c>
      <c r="D73" s="21">
        <f>E73+F73</f>
        <v>4334</v>
      </c>
      <c r="E73" s="21">
        <v>4334</v>
      </c>
      <c r="F73" s="45"/>
      <c r="G73" s="21">
        <f>H73+I73</f>
        <v>0</v>
      </c>
      <c r="H73" s="21">
        <v>0</v>
      </c>
      <c r="I73" s="45"/>
      <c r="J73" s="14">
        <f t="shared" si="12"/>
        <v>0</v>
      </c>
      <c r="K73" s="28">
        <f t="shared" si="13"/>
        <v>0</v>
      </c>
      <c r="L73" s="15"/>
    </row>
    <row r="74" spans="1:12" ht="15.75">
      <c r="A74" s="31" t="s">
        <v>50</v>
      </c>
      <c r="B74" s="9">
        <v>11</v>
      </c>
      <c r="C74" s="9"/>
      <c r="D74" s="48">
        <f>D75+D76+D77</f>
        <v>39263.3</v>
      </c>
      <c r="E74" s="48">
        <f>E75+E76+E77</f>
        <v>36613</v>
      </c>
      <c r="F74" s="48">
        <f>F75+F76+F77</f>
        <v>2650.3</v>
      </c>
      <c r="G74" s="48">
        <f>G75+G76+G77</f>
        <v>48950.4</v>
      </c>
      <c r="H74" s="48">
        <f>H75+H76+H77</f>
        <v>46548.5</v>
      </c>
      <c r="I74" s="48">
        <f>I75+I76+I77</f>
        <v>2401.9</v>
      </c>
      <c r="J74" s="10">
        <f>G74/D74*100</f>
        <v>124.67214930991537</v>
      </c>
      <c r="K74" s="22">
        <f aca="true" t="shared" si="17" ref="J74:L77">H74/E74*100</f>
        <v>127.13653620298801</v>
      </c>
      <c r="L74" s="10">
        <f t="shared" si="17"/>
        <v>90.6274761347772</v>
      </c>
    </row>
    <row r="75" spans="1:12" ht="15.75">
      <c r="A75" s="32" t="s">
        <v>69</v>
      </c>
      <c r="B75" s="13">
        <v>11</v>
      </c>
      <c r="C75" s="13">
        <v>1</v>
      </c>
      <c r="D75" s="21">
        <f>E75+F75</f>
        <v>37145.600000000006</v>
      </c>
      <c r="E75" s="21">
        <v>34495.3</v>
      </c>
      <c r="F75" s="46">
        <v>2650.3</v>
      </c>
      <c r="G75" s="21">
        <f>H75+I75</f>
        <v>44001.9</v>
      </c>
      <c r="H75" s="21">
        <v>41600</v>
      </c>
      <c r="I75" s="46">
        <v>2401.9</v>
      </c>
      <c r="J75" s="14">
        <f t="shared" si="17"/>
        <v>118.45790618538936</v>
      </c>
      <c r="K75" s="21">
        <f t="shared" si="17"/>
        <v>120.59613918417871</v>
      </c>
      <c r="L75" s="14">
        <f t="shared" si="17"/>
        <v>90.6274761347772</v>
      </c>
    </row>
    <row r="76" spans="1:12" ht="15.75">
      <c r="A76" s="32" t="s">
        <v>70</v>
      </c>
      <c r="B76" s="13">
        <v>11</v>
      </c>
      <c r="C76" s="13">
        <v>2</v>
      </c>
      <c r="D76" s="21">
        <f>E76+F76</f>
        <v>2117.7</v>
      </c>
      <c r="E76" s="21">
        <v>2117.7</v>
      </c>
      <c r="F76" s="46"/>
      <c r="G76" s="21">
        <f>H76+I76</f>
        <v>3979.7</v>
      </c>
      <c r="H76" s="21">
        <v>3979.7</v>
      </c>
      <c r="I76" s="46"/>
      <c r="J76" s="14">
        <f t="shared" si="17"/>
        <v>187.92557963828682</v>
      </c>
      <c r="K76" s="21">
        <f t="shared" si="17"/>
        <v>187.92557963828682</v>
      </c>
      <c r="L76" s="14"/>
    </row>
    <row r="77" spans="1:12" ht="31.5" customHeight="1">
      <c r="A77" s="32" t="s">
        <v>71</v>
      </c>
      <c r="B77" s="13">
        <v>11</v>
      </c>
      <c r="C77" s="13">
        <v>5</v>
      </c>
      <c r="D77" s="41"/>
      <c r="E77" s="42"/>
      <c r="F77" s="43"/>
      <c r="G77" s="14">
        <f>H77</f>
        <v>968.8</v>
      </c>
      <c r="H77" s="50">
        <v>968.8</v>
      </c>
      <c r="I77" s="43"/>
      <c r="J77" s="14" t="e">
        <f t="shared" si="17"/>
        <v>#DIV/0!</v>
      </c>
      <c r="K77" s="21" t="e">
        <f t="shared" si="17"/>
        <v>#DIV/0!</v>
      </c>
      <c r="L77" s="14"/>
    </row>
    <row r="78" spans="1:12" ht="15.75">
      <c r="A78" s="31" t="s">
        <v>73</v>
      </c>
      <c r="B78" s="9">
        <v>12</v>
      </c>
      <c r="C78" s="9"/>
      <c r="D78" s="48">
        <f>D79+D80</f>
        <v>11591.5</v>
      </c>
      <c r="E78" s="49">
        <f>E79+E80</f>
        <v>11591.5</v>
      </c>
      <c r="F78" s="49">
        <f>F79+F80</f>
        <v>0</v>
      </c>
      <c r="G78" s="48">
        <f>G79+G80</f>
        <v>13323.599999999999</v>
      </c>
      <c r="H78" s="49">
        <f>H79+H80</f>
        <v>13323.599999999999</v>
      </c>
      <c r="I78" s="49">
        <f>I79+I80</f>
        <v>0</v>
      </c>
      <c r="J78" s="10">
        <f aca="true" t="shared" si="18" ref="J78:K80">G78/D78*100</f>
        <v>114.94284605098561</v>
      </c>
      <c r="K78" s="22">
        <f t="shared" si="18"/>
        <v>114.94284605098561</v>
      </c>
      <c r="L78" s="10"/>
    </row>
    <row r="79" spans="1:12" ht="15.75">
      <c r="A79" s="32" t="s">
        <v>46</v>
      </c>
      <c r="B79" s="13">
        <v>12</v>
      </c>
      <c r="C79" s="13">
        <v>1</v>
      </c>
      <c r="D79" s="21">
        <f>E79+F79</f>
        <v>7355.9</v>
      </c>
      <c r="E79" s="21">
        <v>7355.9</v>
      </c>
      <c r="F79" s="46"/>
      <c r="G79" s="21">
        <f>H79+I79</f>
        <v>7684.9</v>
      </c>
      <c r="H79" s="21">
        <v>7684.9</v>
      </c>
      <c r="I79" s="46"/>
      <c r="J79" s="14">
        <f t="shared" si="18"/>
        <v>104.4726002256692</v>
      </c>
      <c r="K79" s="21">
        <f t="shared" si="18"/>
        <v>104.4726002256692</v>
      </c>
      <c r="L79" s="14"/>
    </row>
    <row r="80" spans="1:12" ht="15.75">
      <c r="A80" s="32" t="s">
        <v>47</v>
      </c>
      <c r="B80" s="13">
        <v>12</v>
      </c>
      <c r="C80" s="13">
        <v>2</v>
      </c>
      <c r="D80" s="21">
        <f>E80+F80</f>
        <v>4235.6</v>
      </c>
      <c r="E80" s="21">
        <v>4235.6</v>
      </c>
      <c r="F80" s="46"/>
      <c r="G80" s="21">
        <f>H80+I80</f>
        <v>5638.7</v>
      </c>
      <c r="H80" s="21">
        <v>5638.7</v>
      </c>
      <c r="I80" s="46"/>
      <c r="J80" s="14">
        <f t="shared" si="18"/>
        <v>133.12635754084425</v>
      </c>
      <c r="K80" s="21">
        <f t="shared" si="18"/>
        <v>133.12635754084425</v>
      </c>
      <c r="L80" s="14"/>
    </row>
    <row r="81" spans="1:12" ht="31.5">
      <c r="A81" s="35" t="s">
        <v>81</v>
      </c>
      <c r="B81" s="19">
        <v>13</v>
      </c>
      <c r="C81" s="19"/>
      <c r="D81" s="49">
        <f aca="true" t="shared" si="19" ref="D81:I81">D82</f>
        <v>0</v>
      </c>
      <c r="E81" s="49">
        <f t="shared" si="19"/>
        <v>0</v>
      </c>
      <c r="F81" s="49">
        <f t="shared" si="19"/>
        <v>0</v>
      </c>
      <c r="G81" s="49">
        <f t="shared" si="19"/>
        <v>0</v>
      </c>
      <c r="H81" s="49">
        <f t="shared" si="19"/>
        <v>0</v>
      </c>
      <c r="I81" s="49">
        <f t="shared" si="19"/>
        <v>0</v>
      </c>
      <c r="J81" s="10"/>
      <c r="K81" s="22"/>
      <c r="L81" s="10"/>
    </row>
    <row r="82" spans="1:12" ht="30.75" customHeight="1">
      <c r="A82" s="34" t="s">
        <v>82</v>
      </c>
      <c r="B82" s="20">
        <v>13</v>
      </c>
      <c r="C82" s="20">
        <v>1</v>
      </c>
      <c r="D82" s="21">
        <f>E82+F82</f>
        <v>0</v>
      </c>
      <c r="E82" s="50">
        <v>0</v>
      </c>
      <c r="F82" s="46"/>
      <c r="G82" s="21">
        <f>H82+I82</f>
        <v>0</v>
      </c>
      <c r="H82" s="50">
        <v>0</v>
      </c>
      <c r="I82" s="46"/>
      <c r="J82" s="14"/>
      <c r="K82" s="21"/>
      <c r="L82" s="14"/>
    </row>
    <row r="83" spans="1:12" s="12" customFormat="1" ht="63">
      <c r="A83" s="31" t="s">
        <v>74</v>
      </c>
      <c r="B83" s="9">
        <v>14</v>
      </c>
      <c r="C83" s="9" t="s">
        <v>3</v>
      </c>
      <c r="D83" s="10">
        <f>SUM(D84:D87)</f>
        <v>0</v>
      </c>
      <c r="E83" s="10">
        <f>SUM(E84:E87)</f>
        <v>251211.9</v>
      </c>
      <c r="F83" s="10">
        <f>SUM(F84:F87)</f>
        <v>0</v>
      </c>
      <c r="G83" s="10">
        <f>SUM(G84:G87)</f>
        <v>0</v>
      </c>
      <c r="H83" s="10">
        <f>SUM(H84:H87)</f>
        <v>279518.89999999997</v>
      </c>
      <c r="I83" s="10">
        <f>SUM(I84:I87)</f>
        <v>0</v>
      </c>
      <c r="J83" s="10">
        <v>0</v>
      </c>
      <c r="K83" s="27">
        <f aca="true" t="shared" si="20" ref="K83:K88">H83/E83*100</f>
        <v>111.26817638814084</v>
      </c>
      <c r="L83" s="10"/>
    </row>
    <row r="84" spans="1:12" ht="50.25" customHeight="1">
      <c r="A84" s="34" t="s">
        <v>75</v>
      </c>
      <c r="B84" s="13">
        <v>14</v>
      </c>
      <c r="C84" s="13">
        <v>1</v>
      </c>
      <c r="D84" s="14"/>
      <c r="E84" s="14">
        <v>39852.1</v>
      </c>
      <c r="F84" s="46"/>
      <c r="G84" s="14"/>
      <c r="H84" s="14">
        <v>43328.1</v>
      </c>
      <c r="I84" s="46"/>
      <c r="J84" s="14"/>
      <c r="K84" s="28">
        <f t="shared" si="20"/>
        <v>108.72225052130251</v>
      </c>
      <c r="L84" s="14"/>
    </row>
    <row r="85" spans="1:12" ht="66.75" customHeight="1" hidden="1">
      <c r="A85" s="32" t="s">
        <v>56</v>
      </c>
      <c r="B85" s="13">
        <v>11</v>
      </c>
      <c r="C85" s="13">
        <v>2</v>
      </c>
      <c r="D85" s="14"/>
      <c r="E85" s="14"/>
      <c r="F85" s="46"/>
      <c r="G85" s="14"/>
      <c r="H85" s="14"/>
      <c r="I85" s="46"/>
      <c r="J85" s="14"/>
      <c r="K85" s="28" t="e">
        <f t="shared" si="20"/>
        <v>#DIV/0!</v>
      </c>
      <c r="L85" s="14"/>
    </row>
    <row r="86" spans="1:12" ht="24.75" customHeight="1">
      <c r="A86" s="32" t="s">
        <v>76</v>
      </c>
      <c r="B86" s="13">
        <v>14</v>
      </c>
      <c r="C86" s="13">
        <v>2</v>
      </c>
      <c r="D86" s="14"/>
      <c r="E86" s="14">
        <v>211359.8</v>
      </c>
      <c r="F86" s="46"/>
      <c r="G86" s="14"/>
      <c r="H86" s="14">
        <v>236190.8</v>
      </c>
      <c r="I86" s="46"/>
      <c r="J86" s="14"/>
      <c r="K86" s="28">
        <f t="shared" si="20"/>
        <v>111.74821323638649</v>
      </c>
      <c r="L86" s="14"/>
    </row>
    <row r="87" spans="1:12" ht="31.5">
      <c r="A87" s="32" t="s">
        <v>84</v>
      </c>
      <c r="B87" s="13">
        <v>14</v>
      </c>
      <c r="C87" s="13">
        <v>3</v>
      </c>
      <c r="D87" s="14"/>
      <c r="E87" s="50"/>
      <c r="F87" s="46"/>
      <c r="G87" s="14"/>
      <c r="H87" s="50"/>
      <c r="I87" s="46"/>
      <c r="J87" s="14"/>
      <c r="K87" s="28"/>
      <c r="L87" s="14"/>
    </row>
    <row r="88" spans="1:12" s="12" customFormat="1" ht="25.5" customHeight="1">
      <c r="A88" s="36" t="s">
        <v>57</v>
      </c>
      <c r="B88" s="36"/>
      <c r="C88" s="36"/>
      <c r="D88" s="37">
        <f>D78+D74+D68+D61+D55+D46+D43+D38+D27+D21+D19+D7+D81</f>
        <v>1102934.0999999999</v>
      </c>
      <c r="E88" s="37">
        <f>E78+E74+E68+E61+E55+E46+E43+E38+E27+E21+E19+E7+E81+E83</f>
        <v>1209625.5</v>
      </c>
      <c r="F88" s="37">
        <f>F78+F74+F68+F61+F55+F46+F43+F38+F27+F21+F19+F7+F81</f>
        <v>283555.30000000005</v>
      </c>
      <c r="G88" s="37">
        <f>G78+G74+G68+G61+G55+G46+G43+G38+G27+G21+G19+G7+G81+0.1</f>
        <v>1188820.1</v>
      </c>
      <c r="H88" s="37">
        <f>H78+H74+H68+H61+H55+H46+H43+H38+H27+H21+H19+H7+H81+H83+0.1</f>
        <v>1298424.7000000002</v>
      </c>
      <c r="I88" s="37">
        <f>I78+I74+I68+I61+I55+I46+I43+I38+I27+I21+I19+I7+I81</f>
        <v>307152.1</v>
      </c>
      <c r="J88" s="37">
        <f>G88/D88*100</f>
        <v>107.7870472950288</v>
      </c>
      <c r="K88" s="38">
        <f t="shared" si="20"/>
        <v>107.34104894448737</v>
      </c>
      <c r="L88" s="38">
        <f>I88/F88*100</f>
        <v>108.32176298591489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Феоктистова Татьяна Павловна</cp:lastModifiedBy>
  <cp:lastPrinted>2018-08-20T12:54:28Z</cp:lastPrinted>
  <dcterms:created xsi:type="dcterms:W3CDTF">2007-09-13T08:04:48Z</dcterms:created>
  <dcterms:modified xsi:type="dcterms:W3CDTF">2023-05-04T06:49:55Z</dcterms:modified>
  <cp:category/>
  <cp:version/>
  <cp:contentType/>
  <cp:contentStatus/>
</cp:coreProperties>
</file>